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890" windowHeight="11295" tabRatio="853" firstSheet="2" activeTab="2"/>
  </bookViews>
  <sheets>
    <sheet name="formuły" sheetId="1" state="hidden" r:id="rId1"/>
    <sheet name="techniczny" sheetId="2" state="hidden" r:id="rId2"/>
    <sheet name="COVID-19" sheetId="3" r:id="rId3"/>
  </sheets>
  <definedNames>
    <definedName name="Excel_BuiltIn_Print_Area_11">#REF!</definedName>
    <definedName name="Excel_BuiltIn_Print_Area_1_1">#REF!</definedName>
    <definedName name="Excel_BuiltIn_Print_Area_1_11">#REF!</definedName>
    <definedName name="Excel_BuiltIn_Print_Area_1_1_1">#REF!</definedName>
    <definedName name="Excel_BuiltIn_Print_Area_12">#REF!</definedName>
    <definedName name="Excel_BuiltIn_Print_Area_13">#REF!</definedName>
    <definedName name="Excel_BuiltIn_Print_Area_14">#REF!</definedName>
    <definedName name="Excel_BulitIn_Print_Area_15">#REF!</definedName>
  </definedNames>
  <calcPr fullCalcOnLoad="1"/>
</workbook>
</file>

<file path=xl/sharedStrings.xml><?xml version="1.0" encoding="utf-8"?>
<sst xmlns="http://schemas.openxmlformats.org/spreadsheetml/2006/main" count="137" uniqueCount="113">
  <si>
    <t>Wyszczególnienie</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</si>
  <si>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</si>
  <si>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</si>
  <si>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</si>
  <si>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</si>
  <si>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</si>
  <si>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</si>
  <si>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</si>
  <si>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</si>
  <si>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</si>
  <si>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</si>
  <si>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</si>
  <si>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</si>
  <si>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</si>
  <si>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</si>
  <si>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</si>
  <si>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</si>
  <si>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</si>
  <si>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</si>
  <si>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</si>
  <si>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</si>
  <si>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</si>
  <si>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</si>
  <si>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</si>
  <si>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</si>
  <si>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</si>
  <si>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</si>
  <si>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</si>
  <si>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</si>
  <si>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</si>
  <si>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</si>
  <si>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Par zawiera(202, 212, 222)</t>
  </si>
  <si>
    <t>31.01.</t>
  </si>
  <si>
    <t>28.02.</t>
  </si>
  <si>
    <t>30.04.</t>
  </si>
  <si>
    <t>31.05.</t>
  </si>
  <si>
    <t>31.07.</t>
  </si>
  <si>
    <t>31.08.</t>
  </si>
  <si>
    <t>30.09.</t>
  </si>
  <si>
    <t>31.10.</t>
  </si>
  <si>
    <t>30.11.</t>
  </si>
  <si>
    <t>Par zawiera(630, 661, 662, 663, 664)</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</si>
  <si>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</si>
  <si>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</si>
  <si>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</si>
  <si>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</si>
  <si>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</si>
  <si>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</si>
  <si>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</si>
  <si>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Dotacje celowe ogółem, z tego:</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</si>
  <si>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</si>
  <si>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</si>
  <si>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</si>
  <si>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</si>
  <si>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</si>
  <si>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</si>
  <si>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</si>
  <si>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</si>
  <si>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</si>
  <si>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</si>
  <si>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</si>
  <si>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</si>
  <si>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</si>
  <si>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</si>
  <si>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</si>
  <si>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</si>
  <si>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</si>
  <si>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</si>
  <si>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</si>
  <si>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</si>
  <si>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</si>
  <si>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</si>
  <si>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</si>
  <si>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</si>
  <si>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</si>
  <si>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</si>
  <si>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</si>
  <si>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</si>
  <si>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</si>
  <si>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</si>
  <si>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</si>
  <si>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</si>
  <si>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</si>
  <si>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</si>
  <si>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</si>
  <si>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</si>
  <si>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</si>
  <si>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</si>
  <si>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Par zawiera(231, 232, 233, 271, 288, 630, 661, 662, 663, 664)</t>
  </si>
  <si>
    <t>Par zawiera(231, 232, 233, 271, 288)</t>
  </si>
  <si>
    <t>………………..</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</si>
  <si>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</si>
  <si>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</si>
  <si>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</si>
  <si>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</si>
  <si>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</si>
  <si>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</si>
  <si>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 xml:space="preserve">Plan dochodów  </t>
  </si>
  <si>
    <t>Wykonanie dochodów</t>
  </si>
  <si>
    <t xml:space="preserve">Plan wydatków  </t>
  </si>
  <si>
    <t>Wykonanie wydatków</t>
  </si>
  <si>
    <t>Nazwa źródła finansowania</t>
  </si>
  <si>
    <t>budżet państwa - dotacja- Wspieraj Seniora</t>
  </si>
  <si>
    <t>Razem</t>
  </si>
  <si>
    <t xml:space="preserve">Realizacja dochodów i wydatków związanych z przeciwdziałaniem COVID -19 za rok 2021 </t>
  </si>
  <si>
    <t>Rozdział</t>
  </si>
  <si>
    <t>budżet państwa - program "Laboratoria przyszłości"</t>
  </si>
  <si>
    <t>budżet państwa - obsługa szczepień przeciwko wirusowi SARS-CoV-2</t>
  </si>
  <si>
    <t>budżet państwa -  promocja szczepień</t>
  </si>
  <si>
    <t>budżet gminy - obsługa szczepień przeciwko wirusowi SARS-CoV-2</t>
  </si>
  <si>
    <t>budżet państwa - nagroda z konkursu: "Rosnąca Odporność" do wykorzystania w latach następnych</t>
  </si>
  <si>
    <t>budżet państwa - Rządowy fundusz Inwestycji Lokalnych środki z 2020r</t>
  </si>
  <si>
    <t>budżet państwa - Rządowy fundusz Inwestycji Lokalnych środki z 2021r do wykorzystania w latach następnych</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</si>
</sst>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s>
  <fonts count="65">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b/>
      <sz val="12"/>
      <name val="Times New Roman"/>
      <family val="1"/>
    </font>
    <font>
      <sz val="12"/>
      <name val="Times New Roman"/>
      <family val="1"/>
    </font>
    <font>
      <u val="single"/>
      <sz val="7.5"/>
      <color indexed="12"/>
      <name val="Arial CE"/>
      <family val="2"/>
    </font>
    <font>
      <u val="single"/>
      <sz val="11"/>
      <color indexed="12"/>
      <name val="Calibri"/>
      <family val="2"/>
    </font>
    <font>
      <u val="single"/>
      <sz val="7.5"/>
      <color indexed="20"/>
      <name val="Arial CE"/>
      <family val="2"/>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s>
  <fills count="47">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right style="thin"/>
      <top style="thin"/>
      <bottom style="thin"/>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thin">
        <color indexed="8"/>
      </left>
      <right>
        <color indexed="63"/>
      </right>
      <top style="hair">
        <color indexed="8"/>
      </top>
      <bottom style="hair">
        <color indexed="8"/>
      </bottom>
    </border>
    <border>
      <left style="thin">
        <color indexed="8"/>
      </left>
      <right style="hair">
        <color indexed="8"/>
      </right>
      <top>
        <color indexed="63"/>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39" fillId="14" borderId="0" applyNumberFormat="0" applyBorder="0" applyAlignment="0" applyProtection="0"/>
    <xf numFmtId="0" fontId="39" fillId="3"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0" fillId="21" borderId="0" applyNumberFormat="0" applyBorder="0" applyAlignment="0" applyProtection="0"/>
    <xf numFmtId="0" fontId="40" fillId="3"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0"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1"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1" fillId="8" borderId="0" applyNumberFormat="0" applyBorder="0" applyAlignment="0" applyProtection="0"/>
    <xf numFmtId="0" fontId="42" fillId="2" borderId="1" applyNumberFormat="0" applyAlignment="0" applyProtection="0"/>
    <xf numFmtId="0" fontId="43"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4" fillId="0" borderId="0" applyNumberFormat="0" applyFill="0" applyBorder="0" applyAlignment="0" applyProtection="0"/>
    <xf numFmtId="0" fontId="45" fillId="37" borderId="0" applyNumberFormat="0" applyBorder="0" applyAlignment="0" applyProtection="0"/>
    <xf numFmtId="0" fontId="20" fillId="0" borderId="0">
      <alignment horizontal="center"/>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0" fillId="0" borderId="0">
      <alignment horizontal="center" textRotation="90"/>
      <protection/>
    </xf>
    <xf numFmtId="0" fontId="61" fillId="0" borderId="0" applyNumberFormat="0" applyFill="0" applyBorder="0" applyAlignment="0" applyProtection="0"/>
    <xf numFmtId="0" fontId="62" fillId="0" borderId="0" applyNumberFormat="0" applyFill="0" applyBorder="0" applyAlignment="0" applyProtection="0"/>
    <xf numFmtId="0" fontId="49"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0" fillId="0" borderId="7" applyNumberFormat="0" applyFill="0" applyAlignment="0" applyProtection="0"/>
    <xf numFmtId="0" fontId="9" fillId="0" borderId="8" applyNumberFormat="0" applyFill="0" applyAlignment="0" applyProtection="0"/>
    <xf numFmtId="0" fontId="35" fillId="0" borderId="4" applyNumberFormat="0" applyFill="0" applyAlignment="0" applyProtection="0"/>
    <xf numFmtId="0" fontId="10" fillId="0" borderId="5" applyNumberFormat="0" applyFill="0" applyAlignment="0" applyProtection="0"/>
    <xf numFmtId="0" fontId="36" fillId="0" borderId="5" applyNumberFormat="0" applyFill="0" applyAlignment="0" applyProtection="0"/>
    <xf numFmtId="0" fontId="11" fillId="0" borderId="9" applyNumberFormat="0" applyFill="0" applyAlignment="0" applyProtection="0"/>
    <xf numFmtId="0" fontId="37" fillId="0" borderId="6"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1"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1" fillId="0" borderId="0">
      <alignment vertical="top"/>
      <protection/>
    </xf>
    <xf numFmtId="0" fontId="0" fillId="0" borderId="0">
      <alignment/>
      <protection/>
    </xf>
    <xf numFmtId="0" fontId="22" fillId="0" borderId="0">
      <alignment/>
      <protection/>
    </xf>
    <xf numFmtId="0" fontId="2" fillId="0" borderId="0">
      <alignment/>
      <protection/>
    </xf>
    <xf numFmtId="0" fontId="23" fillId="0" borderId="0">
      <alignment/>
      <protection/>
    </xf>
    <xf numFmtId="0" fontId="1" fillId="0" borderId="0">
      <alignment/>
      <protection/>
    </xf>
    <xf numFmtId="0" fontId="21" fillId="0" borderId="0">
      <alignment/>
      <protection/>
    </xf>
    <xf numFmtId="186" fontId="23" fillId="0" borderId="0">
      <alignment/>
      <protection/>
    </xf>
    <xf numFmtId="0" fontId="21" fillId="0" borderId="0" applyNumberFormat="0" applyFill="0" applyBorder="0" applyAlignment="0" applyProtection="0"/>
    <xf numFmtId="0" fontId="63" fillId="0" borderId="0">
      <alignment/>
      <protection/>
    </xf>
    <xf numFmtId="0" fontId="24"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64" fillId="0" borderId="0" applyNumberFormat="0" applyFill="0" applyBorder="0" applyAlignment="0" applyProtection="0"/>
    <xf numFmtId="0" fontId="52" fillId="2" borderId="3" applyNumberFormat="0" applyAlignment="0" applyProtection="0"/>
    <xf numFmtId="9" fontId="0" fillId="0" borderId="0" applyFill="0" applyBorder="0" applyAlignment="0" applyProtection="0"/>
    <xf numFmtId="187" fontId="22" fillId="0" borderId="0">
      <alignment/>
      <protection/>
    </xf>
    <xf numFmtId="9" fontId="1" fillId="0" borderId="0" applyFont="0" applyFill="0" applyBorder="0" applyAlignment="0" applyProtection="0"/>
    <xf numFmtId="187" fontId="25" fillId="0" borderId="0">
      <alignment/>
      <protection/>
    </xf>
    <xf numFmtId="9" fontId="0" fillId="0" borderId="0" applyFill="0" applyBorder="0" applyAlignment="0" applyProtection="0"/>
    <xf numFmtId="9" fontId="24" fillId="0" borderId="0">
      <alignment/>
      <protection/>
    </xf>
    <xf numFmtId="9" fontId="63" fillId="0" borderId="0" applyFont="0" applyFill="0" applyBorder="0" applyAlignment="0" applyProtection="0"/>
    <xf numFmtId="0" fontId="26" fillId="0" borderId="0">
      <alignment/>
      <protection/>
    </xf>
    <xf numFmtId="188" fontId="26"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53" fillId="0" borderId="12" applyNumberFormat="0" applyFill="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81">
    <xf numFmtId="0" fontId="0" fillId="0" borderId="0" xfId="0" applyAlignment="1">
      <alignment/>
    </xf>
    <xf numFmtId="0" fontId="27" fillId="0" borderId="0" xfId="130" applyFont="1" applyFill="1">
      <alignment/>
      <protection/>
    </xf>
    <xf numFmtId="0" fontId="27" fillId="0" borderId="0" xfId="130" applyFont="1" applyFill="1" applyAlignment="1">
      <alignment horizontal="right" wrapText="1"/>
      <protection/>
    </xf>
    <xf numFmtId="0" fontId="28" fillId="0" borderId="0" xfId="130" applyFont="1" applyFill="1">
      <alignment/>
      <protection/>
    </xf>
    <xf numFmtId="4" fontId="27" fillId="0" borderId="0" xfId="130" applyNumberFormat="1" applyFont="1" applyFill="1" applyAlignment="1">
      <alignment horizontal="right" wrapText="1"/>
      <protection/>
    </xf>
    <xf numFmtId="0" fontId="29" fillId="0" borderId="0" xfId="130" applyFont="1" applyFill="1" applyAlignment="1">
      <alignment horizontal="left"/>
      <protection/>
    </xf>
    <xf numFmtId="0" fontId="27" fillId="0" borderId="0" xfId="130" applyFont="1" applyFill="1" applyAlignment="1">
      <alignment horizontal="center"/>
      <protection/>
    </xf>
    <xf numFmtId="4" fontId="27" fillId="0" borderId="0" xfId="130" applyNumberFormat="1" applyFont="1" applyFill="1" applyAlignment="1">
      <alignment horizontal="center"/>
      <protection/>
    </xf>
    <xf numFmtId="0" fontId="30" fillId="0" borderId="0" xfId="0" applyFont="1" applyAlignment="1">
      <alignment vertical="center"/>
    </xf>
    <xf numFmtId="0" fontId="24" fillId="0" borderId="13" xfId="130" applyFont="1" applyFill="1" applyBorder="1" applyAlignment="1">
      <alignment horizontal="center" vertical="top" wrapText="1"/>
      <protection/>
    </xf>
    <xf numFmtId="0" fontId="24" fillId="0" borderId="14" xfId="130" applyFont="1" applyFill="1" applyBorder="1" applyAlignment="1">
      <alignment horizontal="center" vertical="top" wrapText="1"/>
      <protection/>
    </xf>
    <xf numFmtId="3" fontId="24" fillId="0" borderId="14" xfId="130" applyNumberFormat="1" applyFont="1" applyFill="1" applyBorder="1" applyAlignment="1">
      <alignment horizontal="center" vertical="top" wrapText="1"/>
      <protection/>
    </xf>
    <xf numFmtId="0" fontId="24" fillId="0" borderId="15" xfId="130" applyFont="1" applyFill="1" applyBorder="1" applyAlignment="1">
      <alignment horizontal="center" vertical="top"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0" fillId="42" borderId="0" xfId="0" applyFill="1" applyAlignment="1">
      <alignment/>
    </xf>
    <xf numFmtId="0" fontId="33" fillId="0" borderId="18" xfId="130" applyFont="1" applyFill="1" applyBorder="1" applyAlignment="1">
      <alignment horizontal="center" vertical="center" wrapText="1"/>
      <protection/>
    </xf>
    <xf numFmtId="0" fontId="0" fillId="43" borderId="0" xfId="0" applyFill="1" applyAlignment="1">
      <alignment/>
    </xf>
    <xf numFmtId="185" fontId="34" fillId="44" borderId="19" xfId="130" applyNumberFormat="1" applyFont="1" applyFill="1" applyBorder="1" applyAlignment="1">
      <alignment horizontal="right" vertical="center" wrapText="1"/>
      <protection/>
    </xf>
    <xf numFmtId="4" fontId="34" fillId="44" borderId="20" xfId="130" applyNumberFormat="1" applyFont="1" applyFill="1" applyBorder="1" applyAlignment="1">
      <alignment horizontal="right" vertical="center" wrapText="1"/>
      <protection/>
    </xf>
    <xf numFmtId="0" fontId="34" fillId="45" borderId="20" xfId="130" applyFont="1" applyFill="1" applyBorder="1" applyAlignment="1">
      <alignment horizontal="left" vertical="center" wrapText="1"/>
      <protection/>
    </xf>
    <xf numFmtId="0" fontId="34" fillId="45" borderId="21" xfId="130" applyFont="1" applyFill="1" applyBorder="1" applyAlignment="1">
      <alignment horizontal="left" vertical="center" wrapText="1"/>
      <protection/>
    </xf>
    <xf numFmtId="185" fontId="34" fillId="45" borderId="22" xfId="130" applyNumberFormat="1" applyFont="1" applyFill="1" applyBorder="1" applyAlignment="1">
      <alignment horizontal="right" vertical="center" wrapText="1"/>
      <protection/>
    </xf>
    <xf numFmtId="4" fontId="34" fillId="45" borderId="23" xfId="130" applyNumberFormat="1" applyFont="1" applyFill="1" applyBorder="1" applyAlignment="1">
      <alignment horizontal="right" vertical="center" wrapText="1"/>
      <protection/>
    </xf>
    <xf numFmtId="0" fontId="34" fillId="45" borderId="23" xfId="130" applyFont="1" applyFill="1" applyBorder="1" applyAlignment="1">
      <alignment horizontal="left" vertical="center" wrapText="1"/>
      <protection/>
    </xf>
    <xf numFmtId="0" fontId="34" fillId="45" borderId="24" xfId="130" applyFont="1" applyFill="1" applyBorder="1" applyAlignment="1">
      <alignment horizontal="left" vertical="center" wrapText="1"/>
      <protection/>
    </xf>
    <xf numFmtId="185" fontId="34" fillId="45" borderId="19" xfId="130" applyNumberFormat="1" applyFont="1" applyFill="1" applyBorder="1" applyAlignment="1">
      <alignment horizontal="right" vertical="center" wrapText="1"/>
      <protection/>
    </xf>
    <xf numFmtId="4" fontId="34" fillId="45" borderId="20" xfId="130" applyNumberFormat="1" applyFont="1" applyFill="1" applyBorder="1" applyAlignment="1">
      <alignment horizontal="right" vertical="center" wrapText="1"/>
      <protection/>
    </xf>
    <xf numFmtId="0" fontId="55" fillId="46" borderId="25" xfId="134" applyFont="1" applyFill="1" applyBorder="1" applyAlignment="1">
      <alignment horizontal="left" vertical="center" wrapText="1"/>
    </xf>
    <xf numFmtId="0" fontId="55" fillId="46" borderId="20" xfId="134" applyFont="1" applyFill="1" applyBorder="1" applyAlignment="1">
      <alignment horizontal="left" vertical="center" wrapText="1"/>
    </xf>
    <xf numFmtId="0" fontId="31" fillId="46" borderId="20" xfId="134" applyFont="1" applyFill="1" applyBorder="1" applyAlignment="1">
      <alignment horizontal="left" vertical="center" wrapText="1"/>
    </xf>
    <xf numFmtId="0" fontId="34" fillId="44" borderId="26" xfId="130" applyFont="1" applyFill="1" applyBorder="1" applyAlignment="1">
      <alignment horizontal="center" vertical="center" wrapText="1"/>
      <protection/>
    </xf>
    <xf numFmtId="0" fontId="19" fillId="46" borderId="20" xfId="134" applyFont="1" applyFill="1" applyBorder="1" applyAlignment="1">
      <alignment horizontal="left" vertical="center" wrapText="1"/>
    </xf>
    <xf numFmtId="0" fontId="0" fillId="0" borderId="20"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7" xfId="0" applyFont="1" applyBorder="1" applyAlignment="1">
      <alignment/>
    </xf>
    <xf numFmtId="0" fontId="19" fillId="46" borderId="25" xfId="134" applyFont="1" applyFill="1" applyBorder="1" applyAlignment="1">
      <alignment horizontal="left" vertical="center" wrapText="1"/>
    </xf>
    <xf numFmtId="4" fontId="34" fillId="0" borderId="20" xfId="130" applyNumberFormat="1" applyFont="1" applyFill="1" applyBorder="1" applyAlignment="1">
      <alignment horizontal="right" vertical="center" wrapText="1"/>
      <protection/>
    </xf>
    <xf numFmtId="185" fontId="34" fillId="0" borderId="19" xfId="130" applyNumberFormat="1" applyFont="1" applyFill="1" applyBorder="1" applyAlignment="1">
      <alignment horizontal="right" vertical="center" wrapText="1"/>
      <protection/>
    </xf>
    <xf numFmtId="0" fontId="0" fillId="0" borderId="0" xfId="0" applyAlignment="1">
      <alignment/>
    </xf>
    <xf numFmtId="0" fontId="0" fillId="0" borderId="0" xfId="0" applyFill="1" applyAlignment="1">
      <alignment/>
    </xf>
    <xf numFmtId="0" fontId="0" fillId="43" borderId="0" xfId="0" applyFill="1" applyAlignment="1">
      <alignment/>
    </xf>
    <xf numFmtId="0" fontId="0" fillId="43" borderId="0" xfId="0" applyNumberFormat="1" applyFill="1" applyAlignment="1">
      <alignment/>
    </xf>
    <xf numFmtId="0" fontId="57" fillId="0" borderId="0" xfId="0" applyFont="1" applyAlignment="1">
      <alignment/>
    </xf>
    <xf numFmtId="0" fontId="56" fillId="0" borderId="28" xfId="0" applyFont="1" applyBorder="1" applyAlignment="1">
      <alignment horizontal="center"/>
    </xf>
    <xf numFmtId="0" fontId="56" fillId="0" borderId="28" xfId="0" applyFont="1" applyBorder="1" applyAlignment="1">
      <alignment horizontal="center" wrapText="1"/>
    </xf>
    <xf numFmtId="0" fontId="57" fillId="0" borderId="28" xfId="0" applyFont="1" applyBorder="1" applyAlignment="1">
      <alignment horizontal="center"/>
    </xf>
    <xf numFmtId="0" fontId="57" fillId="0" borderId="28" xfId="0" applyFont="1" applyBorder="1" applyAlignment="1">
      <alignment horizontal="center" wrapText="1"/>
    </xf>
    <xf numFmtId="0" fontId="57" fillId="0" borderId="28" xfId="0" applyFont="1" applyBorder="1" applyAlignment="1">
      <alignment horizontal="left" vertical="center" wrapText="1"/>
    </xf>
    <xf numFmtId="0" fontId="56" fillId="0" borderId="28" xfId="0" applyFont="1" applyBorder="1" applyAlignment="1">
      <alignment horizontal="left" vertical="center"/>
    </xf>
    <xf numFmtId="4" fontId="57" fillId="0" borderId="28" xfId="0" applyNumberFormat="1" applyFont="1" applyBorder="1" applyAlignment="1">
      <alignment horizontal="center" vertical="center"/>
    </xf>
    <xf numFmtId="4" fontId="56" fillId="0" borderId="28" xfId="0" applyNumberFormat="1" applyFont="1" applyBorder="1" applyAlignment="1">
      <alignment horizontal="center" vertical="center"/>
    </xf>
    <xf numFmtId="0" fontId="56" fillId="0" borderId="0" xfId="0" applyFont="1" applyAlignment="1">
      <alignment/>
    </xf>
    <xf numFmtId="0" fontId="31" fillId="46" borderId="29" xfId="134" applyFont="1" applyFill="1" applyBorder="1" applyAlignment="1">
      <alignment horizontal="center" vertical="center"/>
    </xf>
    <xf numFmtId="0" fontId="31" fillId="46" borderId="30" xfId="134" applyFont="1" applyFill="1" applyBorder="1" applyAlignment="1">
      <alignment horizontal="center" vertical="center"/>
    </xf>
    <xf numFmtId="0" fontId="31" fillId="46" borderId="31" xfId="134" applyFont="1" applyFill="1" applyBorder="1" applyAlignment="1">
      <alignment horizontal="center" vertical="center"/>
    </xf>
    <xf numFmtId="0" fontId="34" fillId="0" borderId="32" xfId="130" applyFont="1" applyFill="1" applyBorder="1" applyAlignment="1">
      <alignment horizontal="left" vertical="center" wrapText="1"/>
      <protection/>
    </xf>
    <xf numFmtId="0" fontId="34" fillId="0" borderId="26" xfId="130" applyFont="1" applyFill="1" applyBorder="1" applyAlignment="1">
      <alignment horizontal="left" vertical="center" wrapText="1"/>
      <protection/>
    </xf>
    <xf numFmtId="0" fontId="55" fillId="46" borderId="32" xfId="134" applyFont="1" applyFill="1" applyBorder="1" applyAlignment="1">
      <alignment horizontal="left" vertical="center" wrapText="1"/>
    </xf>
    <xf numFmtId="0" fontId="55" fillId="46" borderId="26" xfId="134" applyFont="1" applyFill="1" applyBorder="1" applyAlignment="1">
      <alignment horizontal="left" vertical="center" wrapText="1"/>
    </xf>
    <xf numFmtId="0" fontId="31" fillId="46" borderId="33" xfId="134" applyFont="1" applyFill="1" applyBorder="1" applyAlignment="1">
      <alignment horizontal="center" vertical="center"/>
    </xf>
    <xf numFmtId="0" fontId="34" fillId="44" borderId="32" xfId="130" applyFont="1" applyFill="1" applyBorder="1" applyAlignment="1">
      <alignment horizontal="center" vertical="center" wrapText="1"/>
      <protection/>
    </xf>
    <xf numFmtId="0" fontId="34" fillId="44" borderId="26" xfId="130" applyFont="1" applyFill="1" applyBorder="1" applyAlignment="1">
      <alignment horizontal="center" vertical="center" wrapText="1"/>
      <protection/>
    </xf>
    <xf numFmtId="0" fontId="32" fillId="0" borderId="34" xfId="136" applyFont="1" applyFill="1" applyBorder="1" applyAlignment="1">
      <alignment horizontal="center" vertical="center" wrapText="1"/>
      <protection/>
    </xf>
    <xf numFmtId="0" fontId="33" fillId="0" borderId="35" xfId="130" applyFont="1" applyFill="1" applyBorder="1" applyAlignment="1">
      <alignment horizontal="center" vertical="center" wrapText="1"/>
      <protection/>
    </xf>
    <xf numFmtId="0" fontId="33" fillId="0" borderId="30" xfId="130" applyFont="1" applyFill="1" applyBorder="1" applyAlignment="1">
      <alignment horizontal="center" vertical="center" wrapText="1"/>
      <protection/>
    </xf>
    <xf numFmtId="0" fontId="33" fillId="0" borderId="31" xfId="130" applyFont="1" applyFill="1" applyBorder="1" applyAlignment="1">
      <alignment horizontal="center" vertical="center"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33" fillId="0" borderId="18" xfId="130" applyFont="1" applyFill="1" applyBorder="1" applyAlignment="1">
      <alignment horizontal="center" vertical="center" wrapText="1"/>
      <protection/>
    </xf>
    <xf numFmtId="190" fontId="33" fillId="0" borderId="16" xfId="130" applyNumberFormat="1" applyFont="1" applyFill="1" applyBorder="1" applyAlignment="1">
      <alignment horizontal="center" vertical="center" wrapText="1"/>
      <protection/>
    </xf>
    <xf numFmtId="190" fontId="33" fillId="0" borderId="17" xfId="130" applyNumberFormat="1" applyFont="1" applyFill="1" applyBorder="1" applyAlignment="1">
      <alignment horizontal="center" vertical="center" wrapText="1"/>
      <protection/>
    </xf>
    <xf numFmtId="190" fontId="33" fillId="0" borderId="18" xfId="130" applyNumberFormat="1" applyFont="1" applyFill="1" applyBorder="1" applyAlignment="1">
      <alignment horizontal="center" vertical="center" wrapText="1"/>
      <protection/>
    </xf>
    <xf numFmtId="4" fontId="33" fillId="0" borderId="16" xfId="130" applyNumberFormat="1" applyFont="1" applyFill="1" applyBorder="1" applyAlignment="1">
      <alignment horizontal="center" vertical="center" wrapText="1"/>
      <protection/>
    </xf>
    <xf numFmtId="4" fontId="33" fillId="0" borderId="17" xfId="130" applyNumberFormat="1" applyFont="1" applyFill="1" applyBorder="1" applyAlignment="1">
      <alignment horizontal="center" vertical="center" wrapText="1"/>
      <protection/>
    </xf>
    <xf numFmtId="4" fontId="33" fillId="0" borderId="18" xfId="130" applyNumberFormat="1" applyFont="1" applyFill="1" applyBorder="1" applyAlignment="1">
      <alignment horizontal="center" vertical="center" wrapText="1"/>
      <protection/>
    </xf>
    <xf numFmtId="190" fontId="33" fillId="0" borderId="36" xfId="130" applyNumberFormat="1" applyFont="1" applyFill="1" applyBorder="1" applyAlignment="1">
      <alignment horizontal="center" vertical="center" wrapText="1"/>
      <protection/>
    </xf>
    <xf numFmtId="190" fontId="33" fillId="0" borderId="37" xfId="130" applyNumberFormat="1" applyFont="1" applyFill="1" applyBorder="1" applyAlignment="1">
      <alignment horizontal="center" vertical="center" wrapText="1"/>
      <protection/>
    </xf>
    <xf numFmtId="190" fontId="33" fillId="0" borderId="38" xfId="130" applyNumberFormat="1" applyFont="1" applyFill="1" applyBorder="1" applyAlignment="1">
      <alignment horizontal="center" vertical="center" wrapText="1"/>
      <protection/>
    </xf>
    <xf numFmtId="0" fontId="56" fillId="0" borderId="0" xfId="0" applyFont="1" applyAlignment="1">
      <alignment horizontal="center"/>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8" sqref="C8"/>
    </sheetView>
  </sheetViews>
  <sheetFormatPr defaultColWidth="9.00390625" defaultRowHeight="12.75"/>
  <cols>
    <col min="1" max="1" width="4.625" style="0" customWidth="1"/>
    <col min="2" max="2" width="81.375" style="0" customWidth="1"/>
    <col min="3" max="3" width="41.875" style="0" customWidth="1"/>
    <col min="4" max="5" width="22.25390625" style="0" customWidth="1"/>
    <col min="6" max="6" width="15.75390625" style="0" customWidth="1"/>
  </cols>
  <sheetData>
    <row r="1" spans="1:6" ht="15">
      <c r="A1" s="3"/>
      <c r="B1" s="2"/>
      <c r="C1" s="2"/>
      <c r="D1" s="2"/>
      <c r="E1" s="4" t="s">
        <v>29</v>
      </c>
      <c r="F1" s="2"/>
    </row>
    <row r="2" spans="1:6" ht="9" customHeight="1">
      <c r="A2" s="1"/>
      <c r="B2" s="5"/>
      <c r="C2" s="5"/>
      <c r="D2" s="6"/>
      <c r="E2" s="7"/>
      <c r="F2" s="6"/>
    </row>
    <row r="3" spans="1:6" s="8" customFormat="1" ht="64.5" customHeight="1">
      <c r="A3" s="64" t="str">
        <f>techniczny!G21</f>
        <v>Plan wydatków budżetu Gminy Jastrzębia na dzień 31.12.2020 r.</v>
      </c>
      <c r="B3" s="64"/>
      <c r="C3" s="64"/>
      <c r="D3" s="64"/>
      <c r="E3" s="64"/>
      <c r="F3" s="64"/>
    </row>
    <row r="4" spans="1:6" ht="18.75" customHeight="1">
      <c r="A4" s="65" t="s">
        <v>1</v>
      </c>
      <c r="B4" s="68" t="s">
        <v>0</v>
      </c>
      <c r="C4" s="13"/>
      <c r="D4" s="71" t="s">
        <v>27</v>
      </c>
      <c r="E4" s="74" t="s">
        <v>20</v>
      </c>
      <c r="F4" s="77" t="s">
        <v>2</v>
      </c>
    </row>
    <row r="5" spans="1:6" ht="42.75" customHeight="1">
      <c r="A5" s="66"/>
      <c r="B5" s="69"/>
      <c r="C5" s="14" t="s">
        <v>30</v>
      </c>
      <c r="D5" s="72"/>
      <c r="E5" s="75"/>
      <c r="F5" s="78"/>
    </row>
    <row r="6" spans="1:6" ht="12.75" customHeight="1">
      <c r="A6" s="67"/>
      <c r="B6" s="70"/>
      <c r="C6" s="16"/>
      <c r="D6" s="73"/>
      <c r="E6" s="76"/>
      <c r="F6" s="79"/>
    </row>
    <row r="7" spans="1:6" ht="12.75">
      <c r="A7" s="9">
        <v>1</v>
      </c>
      <c r="B7" s="10">
        <v>2</v>
      </c>
      <c r="C7" s="10"/>
      <c r="D7" s="10" t="s">
        <v>9</v>
      </c>
      <c r="E7" s="11" t="s">
        <v>10</v>
      </c>
      <c r="F7" s="12">
        <v>10</v>
      </c>
    </row>
    <row r="8" spans="1:6" ht="24.75" customHeight="1">
      <c r="A8" s="25" t="s">
        <v>3</v>
      </c>
      <c r="B8" s="24" t="s">
        <v>11</v>
      </c>
      <c r="C8" s="24"/>
      <c r="D8" s="23"/>
      <c r="E8" s="23"/>
      <c r="F8" s="22"/>
    </row>
    <row r="9" spans="1:6" ht="24.75" customHeight="1">
      <c r="A9" s="21" t="s">
        <v>8</v>
      </c>
      <c r="B9" s="20" t="s">
        <v>12</v>
      </c>
      <c r="C9" s="20"/>
      <c r="D9" s="27"/>
      <c r="E9" s="27"/>
      <c r="F9" s="26"/>
    </row>
    <row r="10" spans="1:6" ht="28.5" customHeight="1">
      <c r="A10" s="62" t="s">
        <v>28</v>
      </c>
      <c r="B10" s="63"/>
      <c r="C10" s="31"/>
      <c r="D10" s="19"/>
      <c r="E10" s="19"/>
      <c r="F10" s="18"/>
    </row>
    <row r="11" spans="1:6" ht="67.5" customHeight="1">
      <c r="A11" s="57" t="s">
        <v>49</v>
      </c>
      <c r="B11" s="58"/>
      <c r="C11" s="32" t="s">
        <v>91</v>
      </c>
      <c r="D11" s="38"/>
      <c r="E11" s="38"/>
      <c r="F11" s="39"/>
    </row>
    <row r="12" spans="1:6" ht="43.5" customHeight="1">
      <c r="A12" s="59" t="s">
        <v>22</v>
      </c>
      <c r="B12" s="60"/>
      <c r="C12" s="32" t="s">
        <v>92</v>
      </c>
      <c r="D12" s="38"/>
      <c r="E12" s="38"/>
      <c r="F12" s="39"/>
    </row>
    <row r="13" spans="1:6" ht="41.25" customHeight="1">
      <c r="A13" s="59" t="s">
        <v>23</v>
      </c>
      <c r="B13" s="60"/>
      <c r="C13" s="32" t="s">
        <v>93</v>
      </c>
      <c r="D13" s="38"/>
      <c r="E13" s="38"/>
      <c r="F13" s="39"/>
    </row>
    <row r="14" spans="1:6" ht="28.5" customHeight="1">
      <c r="A14" s="54" t="s">
        <v>4</v>
      </c>
      <c r="B14" s="30" t="s">
        <v>21</v>
      </c>
      <c r="C14" s="32" t="s">
        <v>94</v>
      </c>
      <c r="D14" s="33"/>
      <c r="E14" s="33"/>
      <c r="F14" s="34"/>
    </row>
    <row r="15" spans="1:6" ht="28.5" customHeight="1">
      <c r="A15" s="55"/>
      <c r="B15" s="29" t="s">
        <v>22</v>
      </c>
      <c r="C15" s="32" t="s">
        <v>95</v>
      </c>
      <c r="D15" s="33"/>
      <c r="E15" s="33"/>
      <c r="F15" s="34"/>
    </row>
    <row r="16" spans="1:6" ht="28.5" customHeight="1">
      <c r="A16" s="61"/>
      <c r="B16" s="29" t="s">
        <v>23</v>
      </c>
      <c r="C16" s="32" t="s">
        <v>96</v>
      </c>
      <c r="D16" s="33"/>
      <c r="E16" s="33"/>
      <c r="F16" s="34"/>
    </row>
    <row r="17" spans="1:6" ht="39" customHeight="1">
      <c r="A17" s="54" t="s">
        <v>5</v>
      </c>
      <c r="B17" s="30" t="s">
        <v>24</v>
      </c>
      <c r="C17" s="32" t="s">
        <v>52</v>
      </c>
      <c r="D17" s="33"/>
      <c r="E17" s="33"/>
      <c r="F17" s="34"/>
    </row>
    <row r="18" spans="1:6" ht="28.5" customHeight="1">
      <c r="A18" s="55"/>
      <c r="B18" s="29" t="s">
        <v>22</v>
      </c>
      <c r="C18" s="32" t="s">
        <v>31</v>
      </c>
      <c r="D18" s="33"/>
      <c r="E18" s="33"/>
      <c r="F18" s="34"/>
    </row>
    <row r="19" spans="1:6" ht="28.5" customHeight="1">
      <c r="A19" s="61"/>
      <c r="B19" s="29" t="s">
        <v>23</v>
      </c>
      <c r="C19" s="32" t="s">
        <v>53</v>
      </c>
      <c r="D19" s="33"/>
      <c r="E19" s="33"/>
      <c r="F19" s="34"/>
    </row>
    <row r="20" spans="1:6" ht="39" customHeight="1">
      <c r="A20" s="54" t="s">
        <v>6</v>
      </c>
      <c r="B20" s="30" t="s">
        <v>25</v>
      </c>
      <c r="C20" s="32" t="s">
        <v>88</v>
      </c>
      <c r="D20" s="33"/>
      <c r="E20" s="33"/>
      <c r="F20" s="34"/>
    </row>
    <row r="21" spans="1:6" ht="28.5" customHeight="1">
      <c r="A21" s="55"/>
      <c r="B21" s="29" t="s">
        <v>22</v>
      </c>
      <c r="C21" s="32" t="s">
        <v>89</v>
      </c>
      <c r="D21" s="33"/>
      <c r="E21" s="33"/>
      <c r="F21" s="34"/>
    </row>
    <row r="22" spans="1:6" ht="28.5" customHeight="1">
      <c r="A22" s="61"/>
      <c r="B22" s="29" t="s">
        <v>23</v>
      </c>
      <c r="C22" s="32" t="s">
        <v>41</v>
      </c>
      <c r="D22" s="33"/>
      <c r="E22" s="33"/>
      <c r="F22" s="34"/>
    </row>
    <row r="23" spans="1:6" ht="28.5" customHeight="1">
      <c r="A23" s="54" t="s">
        <v>7</v>
      </c>
      <c r="B23" s="30" t="s">
        <v>26</v>
      </c>
      <c r="C23" s="32" t="s">
        <v>54</v>
      </c>
      <c r="D23" s="33"/>
      <c r="E23" s="33"/>
      <c r="F23" s="34"/>
    </row>
    <row r="24" spans="1:6" ht="28.5" customHeight="1">
      <c r="A24" s="55"/>
      <c r="B24" s="29" t="s">
        <v>22</v>
      </c>
      <c r="C24" s="32" t="s">
        <v>55</v>
      </c>
      <c r="D24" s="33"/>
      <c r="E24" s="33"/>
      <c r="F24" s="34"/>
    </row>
    <row r="25" spans="1:6" ht="28.5" customHeight="1">
      <c r="A25" s="56"/>
      <c r="B25" s="28" t="s">
        <v>23</v>
      </c>
      <c r="C25" s="37" t="s">
        <v>56</v>
      </c>
      <c r="D25" s="35"/>
      <c r="E25" s="35"/>
      <c r="F25" s="36"/>
    </row>
    <row r="26" spans="1:6" ht="28.5" customHeight="1">
      <c r="A26" s="54" t="s">
        <v>50</v>
      </c>
      <c r="B26" s="30" t="s">
        <v>51</v>
      </c>
      <c r="C26" s="32"/>
      <c r="D26" s="33"/>
      <c r="E26" s="33"/>
      <c r="F26" s="34"/>
    </row>
    <row r="27" spans="1:6" ht="28.5" customHeight="1">
      <c r="A27" s="55"/>
      <c r="B27" s="29" t="s">
        <v>22</v>
      </c>
      <c r="C27" s="32"/>
      <c r="D27" s="33"/>
      <c r="E27" s="33"/>
      <c r="F27" s="34"/>
    </row>
    <row r="28" spans="1:6" ht="28.5" customHeight="1">
      <c r="A28" s="56"/>
      <c r="B28" s="28" t="s">
        <v>23</v>
      </c>
      <c r="C28" s="37"/>
      <c r="D28" s="35"/>
      <c r="E28" s="35"/>
      <c r="F28" s="36"/>
    </row>
  </sheetData>
  <sheetProtection/>
  <mergeCells count="15">
    <mergeCell ref="A10:B10"/>
    <mergeCell ref="A3:F3"/>
    <mergeCell ref="A4:A6"/>
    <mergeCell ref="B4:B6"/>
    <mergeCell ref="D4:D6"/>
    <mergeCell ref="E4:E6"/>
    <mergeCell ref="F4:F6"/>
    <mergeCell ref="A26:A28"/>
    <mergeCell ref="A11:B11"/>
    <mergeCell ref="A12:B12"/>
    <mergeCell ref="A13:B13"/>
    <mergeCell ref="A17:A19"/>
    <mergeCell ref="A14:A16"/>
    <mergeCell ref="A20:A22"/>
    <mergeCell ref="A23:A25"/>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G18" sqref="G18"/>
    </sheetView>
  </sheetViews>
  <sheetFormatPr defaultColWidth="9.00390625" defaultRowHeight="12.75"/>
  <cols>
    <col min="1" max="1" width="51.875" style="0" customWidth="1"/>
    <col min="2" max="2" width="45.00390625" style="0" customWidth="1"/>
    <col min="3" max="3" width="58.75390625" style="0" customWidth="1"/>
    <col min="4" max="4" width="84.375" style="0" customWidth="1"/>
    <col min="6" max="6" width="22.375" style="0" bestFit="1" customWidth="1"/>
    <col min="7" max="8" width="101.875" style="0" bestFit="1" customWidth="1"/>
    <col min="12" max="12" width="109.125" style="0" bestFit="1" customWidth="1"/>
    <col min="13" max="13" width="77.375" style="0" bestFit="1" customWidth="1"/>
  </cols>
  <sheetData>
    <row r="1" ht="12.75">
      <c r="H1" t="s">
        <v>18</v>
      </c>
    </row>
    <row r="2" spans="1:8" ht="12.75">
      <c r="A2" t="s">
        <v>14</v>
      </c>
      <c r="B2">
        <f>2020</f>
        <v>2020</v>
      </c>
      <c r="D2" t="str">
        <f>IF(B3="I Kwartał",F4,IF(B3="II Kwartał",F7,IF(B3="III Kwartał",F10,IF(B3="IV Kwartał",F13,IF(B3="Styczeń MF",F2,IF(B3="II Luty",F3,IF(B3="IV Kwiecień",F5,IF(B3="V Maj",F6,""))))))))</f>
        <v>31.12.</v>
      </c>
      <c r="E2">
        <f>IF(B3="VII Lipiec",F8,IF(B3="VIII Sierpień",F9,IF(B3="X Październik",F11,IF(B3="Listopad MF",F12,IF(B3="Grudzień MF",F13,"")))))</f>
      </c>
      <c r="F2" t="s">
        <v>32</v>
      </c>
      <c r="G2" t="s">
        <v>19</v>
      </c>
      <c r="H2" t="str">
        <f>CONCATENATE($D$2,$E$2,B2,G2)</f>
        <v>31.12.2020 r.</v>
      </c>
    </row>
    <row r="3" spans="1:6" ht="12.75">
      <c r="A3" t="s">
        <v>13</v>
      </c>
      <c r="B3" t="str">
        <f>"IV Kwartał"</f>
        <v>IV Kwartał</v>
      </c>
      <c r="F3" t="s">
        <v>33</v>
      </c>
    </row>
    <row r="4" spans="1:6" ht="12.75">
      <c r="A4" t="s">
        <v>42</v>
      </c>
      <c r="B4" s="17" t="str">
        <f>"JASTRZĘBIA"</f>
        <v>JASTRZĘBIA</v>
      </c>
      <c r="F4" t="s">
        <v>15</v>
      </c>
    </row>
    <row r="5" spans="1:6" ht="12.75">
      <c r="A5" t="s">
        <v>61</v>
      </c>
      <c r="B5" s="17">
        <f>1</f>
        <v>1</v>
      </c>
      <c r="F5" t="s">
        <v>34</v>
      </c>
    </row>
    <row r="6" spans="1:6" ht="12.75">
      <c r="A6" t="s">
        <v>71</v>
      </c>
      <c r="B6" s="17" t="str">
        <f>"C4F8A323-2EC9-43AE-B0F1-7FA61F1FDA74"</f>
        <v>C4F8A323-2EC9-43AE-B0F1-7FA61F1FDA74</v>
      </c>
      <c r="F6" t="s">
        <v>35</v>
      </c>
    </row>
    <row r="7" spans="1:6" ht="12.75">
      <c r="A7" t="s">
        <v>74</v>
      </c>
      <c r="B7" s="42">
        <f>""</f>
      </c>
      <c r="F7" t="s">
        <v>16</v>
      </c>
    </row>
    <row r="8" spans="1:6" ht="12.75">
      <c r="A8" t="s">
        <v>72</v>
      </c>
      <c r="B8" s="17">
        <f>1425042</f>
        <v>1425042</v>
      </c>
      <c r="C8" s="43" t="str">
        <f>RIGHT(B8,3)</f>
        <v>042</v>
      </c>
      <c r="F8" t="s">
        <v>36</v>
      </c>
    </row>
    <row r="9" spans="1:6" ht="12.75">
      <c r="A9" t="s">
        <v>73</v>
      </c>
      <c r="B9" s="17" t="str">
        <f>IF($B$7="",IF($B$5=1,"Gminy Jastrzębia",""),"")</f>
        <v>Gminy Jastrzębia</v>
      </c>
      <c r="F9" t="s">
        <v>37</v>
      </c>
    </row>
    <row r="10" spans="1:6" ht="12.75">
      <c r="A10" t="s">
        <v>70</v>
      </c>
      <c r="B10" s="17" t="str">
        <f>IF($B$7="",IF($B$5=1,"Rady Gminy Jastrzębia",""),"")</f>
        <v>Rady Gminy Jastrzębia</v>
      </c>
      <c r="F10" t="s">
        <v>38</v>
      </c>
    </row>
    <row r="11" spans="1:6" ht="12.75">
      <c r="A11" t="s">
        <v>69</v>
      </c>
      <c r="B11" s="17" t="str">
        <f>IF($B$7="",IF($B$5=1,"Wójta Gminy Jastrzębia",""),"")</f>
        <v>Wójta Gminy Jastrzębia</v>
      </c>
      <c r="F11" t="s">
        <v>39</v>
      </c>
    </row>
    <row r="12" spans="2:6" ht="12.75">
      <c r="B12" s="41"/>
      <c r="F12" t="s">
        <v>40</v>
      </c>
    </row>
    <row r="13" spans="2:6" ht="12.75">
      <c r="B13" s="41"/>
      <c r="F13" t="s">
        <v>17</v>
      </c>
    </row>
    <row r="14" ht="12.75">
      <c r="B14" s="41"/>
    </row>
    <row r="18" spans="1:8" ht="12.75">
      <c r="A18" t="s">
        <v>77</v>
      </c>
      <c r="C18" t="s">
        <v>43</v>
      </c>
      <c r="D18" t="s">
        <v>62</v>
      </c>
      <c r="E18" t="s">
        <v>48</v>
      </c>
      <c r="G18" s="17" t="str">
        <f>IF($B$7="",IF($B$5=1,CONCATENATE(A18,$B$9,E18,$H$2),H18),H18)</f>
        <v>Wykonanie dochodów budżetu Gminy Jastrzębia na dzień 31.12.2020 r.</v>
      </c>
      <c r="H18" s="15" t="str">
        <f>IF($B$5=0,"Nie wybrano jednostek",IF($B$5=1,CONCATENATE(C18,$B$4,E18,$H$2),CONCATENATE(D18,E18,$H$2)))</f>
        <v>Wykonanie planu dochodów jednostki: JASTRZĘBIA na dzień 31.12.2020 r.</v>
      </c>
    </row>
    <row r="19" spans="1:8" ht="12.75">
      <c r="A19" t="s">
        <v>78</v>
      </c>
      <c r="C19" t="s">
        <v>45</v>
      </c>
      <c r="D19" t="s">
        <v>62</v>
      </c>
      <c r="E19" t="s">
        <v>48</v>
      </c>
      <c r="G19" s="17" t="str">
        <f>IF($B$7="",IF($B$5=1,CONCATENATE(A19,$B$9,E19,$H$2),H19),H19)</f>
        <v>Plan dochodów budżetu Gminy Jastrzębia na dzień 31.12.2020 r.</v>
      </c>
      <c r="H19" s="15" t="str">
        <f>IF($B$5=0,"Nie wybrano jednostek",IF($B$5=1,CONCATENATE(C19,$B$4,E19,$H$2),CONCATENATE(D19,E19,$H$2)))</f>
        <v>Plan dochodów jednostki: JASTRZĘBIA na dzień 31.12.2020 r.</v>
      </c>
    </row>
    <row r="20" spans="1:8" ht="12.75">
      <c r="A20" t="s">
        <v>79</v>
      </c>
      <c r="C20" t="s">
        <v>47</v>
      </c>
      <c r="D20" t="s">
        <v>63</v>
      </c>
      <c r="E20" t="s">
        <v>48</v>
      </c>
      <c r="G20" s="42" t="str">
        <f>IF($B$7="",IF($B$5=1,CONCATENATE(A20,$B$9,E20,$H$2),H20),H20)</f>
        <v>Wykonanie wydatków budżetu Gminy Jastrzębia na dzień 31.12.2020 r.</v>
      </c>
      <c r="H20" s="15" t="str">
        <f>IF($B$5=0,"Nie wybrano jednostek",IF($B$5=1,CONCATENATE(C20,$B$4,E20,$H$2),CONCATENATE(D20,E20,$H$2)))</f>
        <v>Wykonanie planu wydatków jednostki: JASTRZĘBIA na dzień 31.12.2020 r.</v>
      </c>
    </row>
    <row r="21" spans="1:8" ht="12.75">
      <c r="A21" t="s">
        <v>80</v>
      </c>
      <c r="C21" t="s">
        <v>46</v>
      </c>
      <c r="D21" t="s">
        <v>63</v>
      </c>
      <c r="E21" t="s">
        <v>48</v>
      </c>
      <c r="G21" s="42" t="str">
        <f>IF($B$7="",IF($B$5=1,CONCATENATE(A21,$B$9,E21,$H$2),H21),H21)</f>
        <v>Plan wydatków budżetu Gminy Jastrzębia na dzień 31.12.2020 r.</v>
      </c>
      <c r="H21" s="15" t="str">
        <f>IF($B$5=0,"Nie wybrano jednostek",IF($B$5=1,CONCATENATE(C21,$B$4,E21,$H$2),CONCATENATE(D21,E21,$H$2)))</f>
        <v>Plan wydatków jednostki: JASTRZĘBIA na dzień 31.12.2020 r.</v>
      </c>
    </row>
    <row r="22" spans="1:8" ht="12.75">
      <c r="A22" t="s">
        <v>81</v>
      </c>
      <c r="B22" t="s">
        <v>76</v>
      </c>
      <c r="C22" t="s">
        <v>57</v>
      </c>
      <c r="D22" t="s">
        <v>65</v>
      </c>
      <c r="E22" t="s">
        <v>48</v>
      </c>
      <c r="G22" s="42" t="str">
        <f>IF($B$7="",IF($B$5=1,CONCATENATE(A22,$B$9,B22,E22,$H$2),H22),H22)</f>
        <v>Wykonanie wydatków Gminy Jastrzębia wg działów klasyfikacji budżetowej na dzień 31.12.2020 r.</v>
      </c>
      <c r="H22" s="15" t="str">
        <f>IF($B$5=0,"Nie wybrano jednostek",IF($B$5=1,CONCATENATE(C22,$B$4,E22,$H$2),CONCATENATE(D22,E22,$H$2)))</f>
        <v>Wykonanie wydatków wg działów klasyfikacji budżetowej jednostki: JASTRZĘBIA na dzień 31.12.2020 r.</v>
      </c>
    </row>
    <row r="23" spans="1:8" ht="12.75">
      <c r="A23" t="s">
        <v>82</v>
      </c>
      <c r="B23" t="s">
        <v>75</v>
      </c>
      <c r="C23" t="s">
        <v>44</v>
      </c>
      <c r="D23" t="s">
        <v>64</v>
      </c>
      <c r="E23" t="s">
        <v>48</v>
      </c>
      <c r="F23" t="s">
        <v>67</v>
      </c>
      <c r="G23" s="42" t="str">
        <f>IF($B$7="",IF($B$5=1,CONCATENATE(A23,$B$9,B23,E23,$H$2),H23),H23)</f>
        <v>Plan i wykonanie dochodów budżetu Gminy Jastrzębia wg źródeł na dzień 31.12.2020 r.</v>
      </c>
      <c r="H23" s="15" t="str">
        <f>IF($B$5=0,"Nie wybrano jednostek",IF($B$5=1,CONCATENATE(C23,$B$4,F23,E23,$H$2),CONCATENATE(D23,F23,E23,$H$2)))</f>
        <v>Plan i wykonanie dochodów jednostki: JASTRZĘBIAwg źródeł  na dzień 31.12.2020 r.</v>
      </c>
    </row>
    <row r="24" spans="1:7" ht="12.75">
      <c r="A24" t="s">
        <v>84</v>
      </c>
      <c r="E24" t="s">
        <v>48</v>
      </c>
      <c r="G24" s="17" t="str">
        <f>IF($B$7="",IF($B$5=1,CONCATENATE(A24,$B$9,E24,$H$2),""),"")</f>
        <v>Realizacja wydatków inwestycyjnych Gminy Jastrzębia na dzień 31.12.2020 r.</v>
      </c>
    </row>
    <row r="25" spans="1:8" ht="12.75">
      <c r="A25" t="s">
        <v>83</v>
      </c>
      <c r="C25" t="s">
        <v>44</v>
      </c>
      <c r="D25" t="s">
        <v>64</v>
      </c>
      <c r="E25" t="s">
        <v>48</v>
      </c>
      <c r="F25" t="s">
        <v>68</v>
      </c>
      <c r="G25" s="42" t="str">
        <f>IF($B$7="",IF($B$5=1,CONCATENATE(A25,$B$9,E25,$H$2),H25),H25)</f>
        <v>Plan i wykonanie dochodów z tytułu dotacji celowych Gminy Jastrzębia na dzień 31.12.2020 r.</v>
      </c>
      <c r="H25" s="15" t="str">
        <f>IF($B$5=0,"Nie wybrano jednostek",IF($B$5=1,CONCATENATE(C25,$B$4,F25,E25,$H$2),CONCATENATE(D25,F25,E25,$H$2)))</f>
        <v>Plan i wykonanie dochodów jednostki: JASTRZĘBIAz tytułu dotacji celowych  na dzień 31.12.2020 r.</v>
      </c>
    </row>
    <row r="26" spans="1:8" ht="12.75">
      <c r="A26" s="40" t="s">
        <v>85</v>
      </c>
      <c r="B26" s="40"/>
      <c r="C26" s="40" t="s">
        <v>60</v>
      </c>
      <c r="D26" t="s">
        <v>66</v>
      </c>
      <c r="E26" t="s">
        <v>48</v>
      </c>
      <c r="G26" s="42" t="str">
        <f>IF($B$7="",IF($B$5=1,CONCATENATE(A26,$B$9,E26,$H$2),H26),H26)</f>
        <v>Realizacja wydatków w ramach dotacji przekazanych z budżetu Gminy Jastrzębia na dzień 31.12.2020 r.</v>
      </c>
      <c r="H26" s="15" t="str">
        <f>IF($B$5=0,"Nie wybrano jednostek",IF($B$5=1,CONCATENATE(C26,$B$4,E26,$H$2),CONCATENATE(D26,E26,$H$2)))</f>
        <v>Realizacja wydatków w ramach dotacji przekazanych z budżetu jednostki: JASTRZĘBIA na dzień 31.12.2020 r.</v>
      </c>
    </row>
    <row r="27" spans="1:7" ht="12.75">
      <c r="A27" t="s">
        <v>58</v>
      </c>
      <c r="G27" s="17" t="str">
        <f>CONCATENATE(A27,$B$2," roku")</f>
        <v>Realizacja wydatków w ramach funduszu sołeckiego na koniec 2020 roku</v>
      </c>
    </row>
    <row r="28" spans="1:7" ht="12.75">
      <c r="A28" t="s">
        <v>59</v>
      </c>
      <c r="G28" s="17" t="str">
        <f>CONCATENATE(A28," ",$H$2)</f>
        <v>Przychody i koszty zakładów budżetowych na dzień 31.12.2020 r.</v>
      </c>
    </row>
    <row r="29" spans="1:7" ht="12.75">
      <c r="A29" t="s">
        <v>86</v>
      </c>
      <c r="G29" s="17" t="str">
        <f>CONCATENATE(A29,$B$10)</f>
        <v>Zmiany planu dochodów i wydatków w toku wykonywania budżetu dokonane w drodze uchwał                       Rady Gminy Jastrzębia</v>
      </c>
    </row>
    <row r="30" spans="1:7" ht="12.75">
      <c r="A30" t="s">
        <v>87</v>
      </c>
      <c r="G30" s="17" t="str">
        <f>CONCATENATE(A30,$B$11)</f>
        <v>Zmiany planu dochodów i wydatków w toku wykonywania budżetu dokonane w drodze zarządzeń                     Wójta Gminy Jastrzębia</v>
      </c>
    </row>
    <row r="31" spans="1:7" ht="12.75">
      <c r="A31" t="str">
        <f>IF(C8="000","do Uchwały ","do Zarządzenia ")</f>
        <v>do Zarządzenia </v>
      </c>
      <c r="G31" s="42" t="str">
        <f>IF($B$7="",IF($B$5=1,CONCATENATE(A31,$B$11),CONCATENATE(A31,A32)),CONCATENATE(A31,A32))</f>
        <v>do Zarządzenia Wójta Gminy Jastrzębia</v>
      </c>
    </row>
    <row r="32" ht="12.75">
      <c r="A32" t="s">
        <v>90</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B16" sqref="B16"/>
    </sheetView>
  </sheetViews>
  <sheetFormatPr defaultColWidth="9.00390625" defaultRowHeight="12.75"/>
  <cols>
    <col min="1" max="1" width="46.75390625" style="0" customWidth="1"/>
    <col min="2" max="2" width="9.125" style="0" customWidth="1"/>
    <col min="3" max="4" width="14.25390625" style="0" customWidth="1"/>
    <col min="5" max="5" width="11.375" style="0" customWidth="1"/>
    <col min="6" max="7" width="11.25390625" style="0" bestFit="1" customWidth="1"/>
  </cols>
  <sheetData>
    <row r="1" spans="1:8" ht="15.75">
      <c r="A1" s="80" t="s">
        <v>104</v>
      </c>
      <c r="B1" s="80"/>
      <c r="C1" s="80"/>
      <c r="D1" s="80"/>
      <c r="E1" s="80"/>
      <c r="F1" s="80"/>
      <c r="G1" s="80"/>
      <c r="H1" s="53"/>
    </row>
    <row r="2" spans="1:5" ht="15.75">
      <c r="A2" s="44"/>
      <c r="B2" s="44"/>
      <c r="C2" s="44"/>
      <c r="D2" s="44"/>
      <c r="E2" s="44"/>
    </row>
    <row r="3" spans="1:8" ht="46.5" customHeight="1">
      <c r="A3" s="45" t="s">
        <v>101</v>
      </c>
      <c r="B3" s="45" t="s">
        <v>105</v>
      </c>
      <c r="C3" s="46" t="s">
        <v>97</v>
      </c>
      <c r="D3" s="46" t="s">
        <v>98</v>
      </c>
      <c r="E3" s="46" t="s">
        <v>2</v>
      </c>
      <c r="F3" s="46" t="s">
        <v>99</v>
      </c>
      <c r="G3" s="46" t="s">
        <v>100</v>
      </c>
      <c r="H3" s="46" t="s">
        <v>2</v>
      </c>
    </row>
    <row r="4" spans="1:8" ht="15" customHeight="1">
      <c r="A4" s="47">
        <v>1</v>
      </c>
      <c r="B4" s="47">
        <v>2</v>
      </c>
      <c r="C4" s="48">
        <v>3</v>
      </c>
      <c r="D4" s="48">
        <v>4</v>
      </c>
      <c r="E4" s="47">
        <v>5</v>
      </c>
      <c r="F4" s="48">
        <v>6</v>
      </c>
      <c r="G4" s="48">
        <v>7</v>
      </c>
      <c r="H4" s="47">
        <v>8</v>
      </c>
    </row>
    <row r="5" spans="1:8" ht="43.5" customHeight="1">
      <c r="A5" s="49" t="s">
        <v>111</v>
      </c>
      <c r="B5" s="49"/>
      <c r="C5" s="51">
        <v>0</v>
      </c>
      <c r="D5" s="51">
        <v>0</v>
      </c>
      <c r="E5" s="51"/>
      <c r="F5" s="51">
        <v>500000</v>
      </c>
      <c r="G5" s="51">
        <v>500000</v>
      </c>
      <c r="H5" s="51">
        <f>(G5/F5)*100</f>
        <v>100</v>
      </c>
    </row>
    <row r="6" spans="1:8" ht="57" customHeight="1">
      <c r="A6" s="49" t="s">
        <v>112</v>
      </c>
      <c r="B6" s="49">
        <v>75816</v>
      </c>
      <c r="C6" s="51">
        <v>96016</v>
      </c>
      <c r="D6" s="51">
        <v>1500000</v>
      </c>
      <c r="E6" s="51">
        <f>(D6/C6)*100</f>
        <v>1562.2396267288784</v>
      </c>
      <c r="F6" s="51">
        <v>96016</v>
      </c>
      <c r="G6" s="51">
        <v>26016</v>
      </c>
      <c r="H6" s="51">
        <f>(G6/F6)*100</f>
        <v>27.09548408598567</v>
      </c>
    </row>
    <row r="7" spans="1:8" ht="43.5" customHeight="1">
      <c r="A7" s="49" t="s">
        <v>106</v>
      </c>
      <c r="B7" s="49">
        <v>80101</v>
      </c>
      <c r="C7" s="51">
        <v>120000</v>
      </c>
      <c r="D7" s="51">
        <v>120000</v>
      </c>
      <c r="E7" s="51">
        <f>(D7/C7)*100</f>
        <v>100</v>
      </c>
      <c r="F7" s="51">
        <v>120000</v>
      </c>
      <c r="G7" s="51">
        <v>120000</v>
      </c>
      <c r="H7" s="51">
        <f>(G7/F7)*100</f>
        <v>100</v>
      </c>
    </row>
    <row r="8" spans="1:8" ht="33.75" customHeight="1">
      <c r="A8" s="49" t="s">
        <v>107</v>
      </c>
      <c r="B8" s="49">
        <v>85195</v>
      </c>
      <c r="C8" s="51">
        <v>7000</v>
      </c>
      <c r="D8" s="51">
        <v>4254</v>
      </c>
      <c r="E8" s="51">
        <f>(D8/C8)*100</f>
        <v>60.77142857142858</v>
      </c>
      <c r="F8" s="51">
        <v>7000</v>
      </c>
      <c r="G8" s="51">
        <v>4254</v>
      </c>
      <c r="H8" s="51">
        <f aca="true" t="shared" si="0" ref="H8:H13">(G8/F8)*100</f>
        <v>60.77142857142858</v>
      </c>
    </row>
    <row r="9" spans="1:8" ht="33.75" customHeight="1">
      <c r="A9" s="49" t="s">
        <v>109</v>
      </c>
      <c r="B9" s="49">
        <v>85195</v>
      </c>
      <c r="C9" s="51">
        <v>235</v>
      </c>
      <c r="D9" s="51">
        <v>41.05</v>
      </c>
      <c r="E9" s="51">
        <f>(D9/C9)*100</f>
        <v>17.468085106382976</v>
      </c>
      <c r="F9" s="51">
        <v>235</v>
      </c>
      <c r="G9" s="51">
        <v>41.05</v>
      </c>
      <c r="H9" s="51">
        <f t="shared" si="0"/>
        <v>17.468085106382976</v>
      </c>
    </row>
    <row r="10" spans="1:8" ht="15.75">
      <c r="A10" s="49" t="s">
        <v>108</v>
      </c>
      <c r="B10" s="49">
        <v>85195</v>
      </c>
      <c r="C10" s="51">
        <v>10000</v>
      </c>
      <c r="D10" s="51">
        <v>9886.8</v>
      </c>
      <c r="E10" s="51">
        <f>(D10/C10)*100</f>
        <v>98.868</v>
      </c>
      <c r="F10" s="51">
        <v>10000</v>
      </c>
      <c r="G10" s="51">
        <v>9886.8</v>
      </c>
      <c r="H10" s="51">
        <f t="shared" si="0"/>
        <v>98.868</v>
      </c>
    </row>
    <row r="11" spans="1:8" ht="47.25">
      <c r="A11" s="49" t="s">
        <v>110</v>
      </c>
      <c r="B11" s="49">
        <v>85195</v>
      </c>
      <c r="C11" s="51"/>
      <c r="D11" s="51">
        <v>1000000</v>
      </c>
      <c r="E11" s="51"/>
      <c r="F11" s="51"/>
      <c r="G11" s="51"/>
      <c r="H11" s="51"/>
    </row>
    <row r="12" spans="1:8" ht="31.5">
      <c r="A12" s="49" t="s">
        <v>102</v>
      </c>
      <c r="B12" s="49">
        <v>85295</v>
      </c>
      <c r="C12" s="51">
        <v>10000</v>
      </c>
      <c r="D12" s="51">
        <v>9936.3</v>
      </c>
      <c r="E12" s="51">
        <f>(D12/C12)*100</f>
        <v>99.36299999999999</v>
      </c>
      <c r="F12" s="51">
        <v>10000</v>
      </c>
      <c r="G12" s="51">
        <v>9936.3</v>
      </c>
      <c r="H12" s="51">
        <f t="shared" si="0"/>
        <v>99.36299999999999</v>
      </c>
    </row>
    <row r="13" spans="1:8" ht="24.75" customHeight="1">
      <c r="A13" s="50" t="s">
        <v>103</v>
      </c>
      <c r="B13" s="50"/>
      <c r="C13" s="52">
        <f>SUM(C5:C12)</f>
        <v>243251</v>
      </c>
      <c r="D13" s="52">
        <f>SUM(D5:D12)</f>
        <v>2644118.15</v>
      </c>
      <c r="E13" s="52">
        <f>(D13/C13)*100</f>
        <v>1086.9916875984065</v>
      </c>
      <c r="F13" s="52">
        <f>SUM(F5:F12)</f>
        <v>743251</v>
      </c>
      <c r="G13" s="52">
        <f>SUM(G5:G12)</f>
        <v>670134.1500000001</v>
      </c>
      <c r="H13" s="52">
        <f t="shared" si="0"/>
        <v>90.16256284888956</v>
      </c>
    </row>
    <row r="14" spans="1:5" ht="15.75">
      <c r="A14" s="44"/>
      <c r="B14" s="44"/>
      <c r="C14" s="44"/>
      <c r="D14" s="44"/>
      <c r="E14" s="44"/>
    </row>
  </sheetData>
  <sheetProtection/>
  <mergeCells count="1">
    <mergeCell ref="A1:G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AS1</cp:lastModifiedBy>
  <cp:lastPrinted>2022-03-15T12:54:09Z</cp:lastPrinted>
  <dcterms:created xsi:type="dcterms:W3CDTF">2009-07-10T09:26:30Z</dcterms:created>
  <dcterms:modified xsi:type="dcterms:W3CDTF">2022-03-15T12:54:15Z</dcterms:modified>
  <cp:category/>
  <cp:version/>
  <cp:contentType/>
  <cp:contentStatus/>
</cp:coreProperties>
</file>